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COPASEQN" sheetId="1" r:id="rId1"/>
    <sheet name="Sheet1" sheetId="2" r:id="rId2"/>
  </sheets>
  <definedNames>
    <definedName name="_Regression_Int" localSheetId="0" hidden="1">1</definedName>
    <definedName name="CA">'COPASEQN'!$Q$5</definedName>
    <definedName name="P">'COPASEQN'!$Q$7</definedName>
    <definedName name="_xlnm.Print_Area" localSheetId="0">'COPASEQN'!$M$1:$T$28</definedName>
    <definedName name="Print_Area_MI" localSheetId="0">'COPASEQN'!$M$1:$T$30</definedName>
    <definedName name="solver_adj" localSheetId="0" hidden="1">'COPASEQN'!$Q$7</definedName>
    <definedName name="solver_lin" localSheetId="0" hidden="1">0</definedName>
    <definedName name="solver_num" localSheetId="0" hidden="1">0</definedName>
    <definedName name="solver_opt" localSheetId="0" hidden="1">'COPASEQN'!$U$30</definedName>
    <definedName name="solver_typ" localSheetId="0" hidden="1">3</definedName>
    <definedName name="solver_val" localSheetId="0" hidden="1">45</definedName>
    <definedName name="TC">'COPASEQN'!$Q$6</definedName>
  </definedNames>
  <calcPr fullCalcOnLoad="1"/>
</workbook>
</file>

<file path=xl/sharedStrings.xml><?xml version="1.0" encoding="utf-8"?>
<sst xmlns="http://schemas.openxmlformats.org/spreadsheetml/2006/main" count="45" uniqueCount="31">
  <si>
    <t>I,2</t>
  </si>
  <si>
    <t>I,5</t>
  </si>
  <si>
    <t>I,10</t>
  </si>
  <si>
    <t>I,20</t>
  </si>
  <si>
    <t>I,50</t>
  </si>
  <si>
    <t>I,100</t>
  </si>
  <si>
    <t>Q2</t>
  </si>
  <si>
    <t>Q5</t>
  </si>
  <si>
    <t>Q10</t>
  </si>
  <si>
    <t>Q20</t>
  </si>
  <si>
    <t>Q50</t>
  </si>
  <si>
    <t>Q100</t>
  </si>
  <si>
    <t>l/s</t>
  </si>
  <si>
    <t>cu.m</t>
  </si>
  <si>
    <t xml:space="preserve">Maximum Storage Required </t>
  </si>
  <si>
    <t>T I M E</t>
  </si>
  <si>
    <t>Town of Bassendean</t>
  </si>
  <si>
    <t>Lot Area (ha)</t>
  </si>
  <si>
    <t>=</t>
  </si>
  <si>
    <t>Predevelopment Flow (l/s)</t>
  </si>
  <si>
    <r>
      <t>minutes</t>
    </r>
    <r>
      <rPr>
        <sz val="10"/>
        <rFont val="Courier"/>
        <family val="3"/>
      </rPr>
      <t>/hours</t>
    </r>
  </si>
  <si>
    <t>Roof &amp; Paved Area (ha)</t>
  </si>
  <si>
    <t>MODIFIED COPAS EQUATION FOR STORMWATER RETENTION</t>
  </si>
  <si>
    <t>Orifice diameter (mm)</t>
  </si>
  <si>
    <t>1 in 2yr</t>
  </si>
  <si>
    <t>1 in 5yr</t>
  </si>
  <si>
    <t>1 in 10yr</t>
  </si>
  <si>
    <t>1 in 20yr</t>
  </si>
  <si>
    <t>1 in 50 yr</t>
  </si>
  <si>
    <t>1 in 100yr</t>
  </si>
  <si>
    <t>Time of Concentration (mins)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</si>
</sst>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_)"/>
    <numFmt numFmtId="176" formatCode="0.000"/>
    <numFmt numFmtId="177" formatCode="0.0000_)"/>
  </numFmts>
  <fonts count="46">
    <font>
      <sz val="10"/>
      <name val="Courier"/>
      <family val="0"/>
    </font>
    <font>
      <sz val="11"/>
      <color indexed="8"/>
      <name val="Calibri"/>
      <family val="2"/>
    </font>
    <font>
      <sz val="12"/>
      <name val="Courier"/>
      <family val="3"/>
    </font>
    <font>
      <b/>
      <sz val="12"/>
      <name val="Courier"/>
      <family val="3"/>
    </font>
    <font>
      <sz val="8"/>
      <name val="Courier"/>
      <family val="3"/>
    </font>
    <font>
      <sz val="7"/>
      <name val="MS Serif"/>
      <family val="1"/>
    </font>
    <font>
      <sz val="8.5"/>
      <name val="MS Serif"/>
      <family val="1"/>
    </font>
    <font>
      <sz val="11"/>
      <name val="Arial"/>
      <family val="2"/>
    </font>
    <font>
      <i/>
      <sz val="10"/>
      <name val="Courier"/>
      <family val="3"/>
    </font>
    <font>
      <i/>
      <sz val="12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sz val="18"/>
      <name val="Arial Narrow"/>
      <family val="2"/>
    </font>
    <font>
      <b/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172" fontId="0" fillId="0" borderId="0" xfId="0" applyAlignment="1">
      <alignment/>
    </xf>
    <xf numFmtId="172" fontId="2" fillId="0" borderId="0" xfId="0" applyFont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center"/>
      <protection/>
    </xf>
    <xf numFmtId="172" fontId="4" fillId="0" borderId="0" xfId="0" applyFont="1" applyAlignment="1" applyProtection="1" quotePrefix="1">
      <alignment horizontal="left"/>
      <protection/>
    </xf>
    <xf numFmtId="172" fontId="6" fillId="0" borderId="0" xfId="0" applyFont="1" applyAlignment="1" applyProtection="1" quotePrefix="1">
      <alignment horizontal="left"/>
      <protection/>
    </xf>
    <xf numFmtId="172" fontId="3" fillId="0" borderId="0" xfId="0" applyFont="1" applyAlignment="1" applyProtection="1">
      <alignment/>
      <protection locked="0"/>
    </xf>
    <xf numFmtId="173" fontId="3" fillId="0" borderId="0" xfId="0" applyNumberFormat="1" applyFont="1" applyAlignment="1" applyProtection="1">
      <alignment/>
      <protection locked="0"/>
    </xf>
    <xf numFmtId="172" fontId="0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 locked="0"/>
    </xf>
    <xf numFmtId="172" fontId="0" fillId="0" borderId="0" xfId="0" applyFont="1" applyAlignment="1">
      <alignment/>
    </xf>
    <xf numFmtId="172" fontId="0" fillId="0" borderId="0" xfId="0" applyNumberFormat="1" applyFont="1" applyAlignment="1" applyProtection="1">
      <alignment/>
      <protection locked="0"/>
    </xf>
    <xf numFmtId="172" fontId="0" fillId="0" borderId="0" xfId="0" applyFont="1" applyAlignment="1" applyProtection="1">
      <alignment horizontal="center"/>
      <protection/>
    </xf>
    <xf numFmtId="173" fontId="0" fillId="0" borderId="0" xfId="0" applyNumberFormat="1" applyFont="1" applyAlignment="1">
      <alignment horizontal="center"/>
    </xf>
    <xf numFmtId="172" fontId="0" fillId="0" borderId="0" xfId="0" applyNumberFormat="1" applyFont="1" applyAlignment="1" applyProtection="1">
      <alignment horizontal="left"/>
      <protection locked="0"/>
    </xf>
    <xf numFmtId="172" fontId="10" fillId="0" borderId="0" xfId="0" applyNumberFormat="1" applyFont="1" applyAlignment="1" applyProtection="1" quotePrefix="1">
      <alignment horizontal="left"/>
      <protection locked="0"/>
    </xf>
    <xf numFmtId="172" fontId="6" fillId="0" borderId="0" xfId="0" applyNumberFormat="1" applyFont="1" applyAlignment="1" applyProtection="1" quotePrefix="1">
      <alignment horizontal="left"/>
      <protection locked="0"/>
    </xf>
    <xf numFmtId="172" fontId="0" fillId="0" borderId="0" xfId="0" applyFont="1" applyAlignment="1" quotePrefix="1">
      <alignment horizontal="left"/>
    </xf>
    <xf numFmtId="174" fontId="2" fillId="0" borderId="0" xfId="0" applyNumberFormat="1" applyFont="1" applyAlignment="1" applyProtection="1">
      <alignment horizontal="center"/>
      <protection/>
    </xf>
    <xf numFmtId="174" fontId="0" fillId="0" borderId="0" xfId="0" applyNumberFormat="1" applyFont="1" applyAlignment="1">
      <alignment horizontal="center"/>
    </xf>
    <xf numFmtId="173" fontId="0" fillId="0" borderId="0" xfId="0" applyNumberFormat="1" applyFont="1" applyAlignment="1" applyProtection="1">
      <alignment horizontal="center"/>
      <protection/>
    </xf>
    <xf numFmtId="174" fontId="11" fillId="0" borderId="0" xfId="0" applyNumberFormat="1" applyFont="1" applyAlignment="1" applyProtection="1">
      <alignment horizontal="center"/>
      <protection/>
    </xf>
    <xf numFmtId="173" fontId="0" fillId="0" borderId="0" xfId="0" applyNumberFormat="1" applyFont="1" applyAlignment="1" applyProtection="1">
      <alignment/>
      <protection hidden="1" locked="0"/>
    </xf>
    <xf numFmtId="175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 applyProtection="1">
      <alignment horizontal="center"/>
      <protection/>
    </xf>
    <xf numFmtId="173" fontId="0" fillId="0" borderId="0" xfId="0" applyNumberFormat="1" applyFont="1" applyAlignment="1" applyProtection="1">
      <alignment/>
      <protection/>
    </xf>
    <xf numFmtId="172" fontId="2" fillId="33" borderId="0" xfId="0" applyFont="1" applyFill="1" applyAlignment="1" applyProtection="1" quotePrefix="1">
      <alignment horizontal="left"/>
      <protection/>
    </xf>
    <xf numFmtId="172" fontId="0" fillId="0" borderId="0" xfId="0" applyFont="1" applyFill="1" applyAlignment="1" applyProtection="1">
      <alignment horizontal="left"/>
      <protection locked="0"/>
    </xf>
    <xf numFmtId="172" fontId="12" fillId="33" borderId="0" xfId="0" applyNumberFormat="1" applyFont="1" applyFill="1" applyAlignment="1" applyProtection="1">
      <alignment horizontal="left"/>
      <protection/>
    </xf>
    <xf numFmtId="172" fontId="0" fillId="33" borderId="0" xfId="0" applyFont="1" applyFill="1" applyAlignment="1" applyProtection="1">
      <alignment/>
      <protection/>
    </xf>
    <xf numFmtId="172" fontId="0" fillId="33" borderId="0" xfId="0" applyNumberFormat="1" applyFont="1" applyFill="1" applyAlignment="1" applyProtection="1">
      <alignment/>
      <protection/>
    </xf>
    <xf numFmtId="172" fontId="9" fillId="33" borderId="0" xfId="0" applyNumberFormat="1" applyFont="1" applyFill="1" applyAlignment="1" applyProtection="1">
      <alignment horizontal="left"/>
      <protection/>
    </xf>
    <xf numFmtId="172" fontId="2" fillId="33" borderId="0" xfId="0" applyFont="1" applyFill="1" applyAlignment="1" applyProtection="1">
      <alignment/>
      <protection/>
    </xf>
    <xf numFmtId="172" fontId="0" fillId="33" borderId="0" xfId="0" applyFont="1" applyFill="1" applyAlignment="1" applyProtection="1">
      <alignment horizontal="left"/>
      <protection/>
    </xf>
    <xf numFmtId="172" fontId="0" fillId="33" borderId="0" xfId="0" applyFont="1" applyFill="1" applyAlignment="1" applyProtection="1">
      <alignment horizontal="center"/>
      <protection/>
    </xf>
    <xf numFmtId="174" fontId="0" fillId="33" borderId="0" xfId="0" applyNumberFormat="1" applyFont="1" applyFill="1" applyAlignment="1" applyProtection="1">
      <alignment horizontal="left"/>
      <protection/>
    </xf>
    <xf numFmtId="172" fontId="7" fillId="0" borderId="0" xfId="0" applyFont="1" applyAlignment="1" applyProtection="1" quotePrefix="1">
      <alignment horizontal="center"/>
      <protection/>
    </xf>
    <xf numFmtId="172" fontId="8" fillId="33" borderId="0" xfId="0" applyNumberFormat="1" applyFont="1" applyFill="1" applyAlignment="1" applyProtection="1" quotePrefix="1">
      <alignment horizontal="left"/>
      <protection/>
    </xf>
    <xf numFmtId="172" fontId="8" fillId="33" borderId="0" xfId="0" applyNumberFormat="1" applyFont="1" applyFill="1" applyAlignment="1" applyProtection="1">
      <alignment/>
      <protection/>
    </xf>
    <xf numFmtId="173" fontId="0" fillId="33" borderId="0" xfId="0" applyNumberFormat="1" applyFont="1" applyFill="1" applyAlignment="1" applyProtection="1">
      <alignment/>
      <protection/>
    </xf>
    <xf numFmtId="172" fontId="0" fillId="33" borderId="0" xfId="0" applyFont="1" applyFill="1" applyAlignment="1" applyProtection="1" quotePrefix="1">
      <alignment horizontal="left"/>
      <protection/>
    </xf>
    <xf numFmtId="172" fontId="2" fillId="0" borderId="0" xfId="0" applyNumberFormat="1" applyFont="1" applyFill="1" applyAlignment="1" applyProtection="1" quotePrefix="1">
      <alignment horizontal="left"/>
      <protection/>
    </xf>
    <xf numFmtId="172" fontId="0" fillId="33" borderId="0" xfId="0" applyNumberFormat="1" applyFont="1" applyFill="1" applyAlignment="1" applyProtection="1" quotePrefix="1">
      <alignment horizontal="left"/>
      <protection/>
    </xf>
    <xf numFmtId="172" fontId="0" fillId="33" borderId="0" xfId="0" applyNumberFormat="1" applyFont="1" applyFill="1" applyAlignment="1" applyProtection="1" quotePrefix="1">
      <alignment horizontal="right"/>
      <protection/>
    </xf>
    <xf numFmtId="172" fontId="0" fillId="33" borderId="0" xfId="0" applyNumberFormat="1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 horizontal="left"/>
      <protection locked="0"/>
    </xf>
    <xf numFmtId="1" fontId="0" fillId="33" borderId="0" xfId="0" applyNumberFormat="1" applyFont="1" applyFill="1" applyAlignment="1" applyProtection="1" quotePrefix="1">
      <alignment horizontal="left"/>
      <protection/>
    </xf>
    <xf numFmtId="172" fontId="0" fillId="33" borderId="0" xfId="0" applyNumberFormat="1" applyFont="1" applyFill="1" applyAlignment="1" applyProtection="1">
      <alignment horizontal="center"/>
      <protection/>
    </xf>
    <xf numFmtId="172" fontId="0" fillId="33" borderId="10" xfId="0" applyNumberFormat="1" applyFont="1" applyFill="1" applyBorder="1" applyAlignment="1" applyProtection="1">
      <alignment horizontal="center"/>
      <protection/>
    </xf>
    <xf numFmtId="172" fontId="0" fillId="33" borderId="11" xfId="0" applyNumberFormat="1" applyFont="1" applyFill="1" applyBorder="1" applyAlignment="1" applyProtection="1">
      <alignment horizontal="center"/>
      <protection/>
    </xf>
    <xf numFmtId="172" fontId="0" fillId="33" borderId="12" xfId="0" applyFont="1" applyFill="1" applyBorder="1" applyAlignment="1" applyProtection="1">
      <alignment/>
      <protection/>
    </xf>
    <xf numFmtId="172" fontId="0" fillId="33" borderId="12" xfId="0" applyNumberFormat="1" applyFont="1" applyFill="1" applyBorder="1" applyAlignment="1" applyProtection="1">
      <alignment/>
      <protection/>
    </xf>
    <xf numFmtId="172" fontId="0" fillId="33" borderId="13" xfId="0" applyNumberFormat="1" applyFont="1" applyFill="1" applyBorder="1" applyAlignment="1" applyProtection="1">
      <alignment/>
      <protection/>
    </xf>
    <xf numFmtId="173" fontId="0" fillId="33" borderId="14" xfId="0" applyNumberFormat="1" applyFont="1" applyFill="1" applyBorder="1" applyAlignment="1" applyProtection="1">
      <alignment horizontal="center"/>
      <protection/>
    </xf>
    <xf numFmtId="173" fontId="0" fillId="34" borderId="14" xfId="0" applyNumberFormat="1" applyFont="1" applyFill="1" applyBorder="1" applyAlignment="1" applyProtection="1">
      <alignment horizontal="center"/>
      <protection/>
    </xf>
    <xf numFmtId="172" fontId="0" fillId="33" borderId="0" xfId="0" applyNumberFormat="1" applyFont="1" applyFill="1" applyBorder="1" applyAlignment="1" applyProtection="1">
      <alignment/>
      <protection/>
    </xf>
    <xf numFmtId="174" fontId="0" fillId="33" borderId="0" xfId="0" applyNumberFormat="1" applyFont="1" applyFill="1" applyBorder="1" applyAlignment="1" applyProtection="1">
      <alignment horizontal="center"/>
      <protection/>
    </xf>
    <xf numFmtId="174" fontId="13" fillId="33" borderId="0" xfId="0" applyNumberFormat="1" applyFont="1" applyFill="1" applyBorder="1" applyAlignment="1" applyProtection="1">
      <alignment horizontal="center"/>
      <protection/>
    </xf>
    <xf numFmtId="172" fontId="0" fillId="33" borderId="0" xfId="0" applyFont="1" applyFill="1" applyAlignment="1" applyProtection="1">
      <alignment horizontal="right"/>
      <protection/>
    </xf>
    <xf numFmtId="172" fontId="0" fillId="33" borderId="15" xfId="0" applyNumberFormat="1" applyFont="1" applyFill="1" applyBorder="1" applyAlignment="1" applyProtection="1" quotePrefix="1">
      <alignment horizontal="left"/>
      <protection/>
    </xf>
    <xf numFmtId="172" fontId="0" fillId="33" borderId="0" xfId="0" applyNumberFormat="1" applyFont="1" applyFill="1" applyAlignment="1" applyProtection="1" quotePrefix="1">
      <alignment horizontal="center"/>
      <protection/>
    </xf>
    <xf numFmtId="172" fontId="2" fillId="0" borderId="0" xfId="0" applyFont="1" applyBorder="1" applyAlignment="1" applyProtection="1">
      <alignment horizontal="center"/>
      <protection/>
    </xf>
    <xf numFmtId="172" fontId="5" fillId="0" borderId="0" xfId="0" applyFont="1" applyBorder="1" applyAlignment="1" applyProtection="1" quotePrefix="1">
      <alignment horizontal="center"/>
      <protection/>
    </xf>
    <xf numFmtId="172" fontId="5" fillId="0" borderId="0" xfId="0" applyFont="1" applyBorder="1" applyAlignment="1" applyProtection="1">
      <alignment horizontal="center"/>
      <protection/>
    </xf>
    <xf numFmtId="172" fontId="2" fillId="0" borderId="0" xfId="0" applyFont="1" applyBorder="1" applyAlignment="1">
      <alignment horizontal="center"/>
    </xf>
    <xf numFmtId="172" fontId="0" fillId="0" borderId="0" xfId="0" applyFont="1" applyBorder="1" applyAlignment="1">
      <alignment/>
    </xf>
    <xf numFmtId="172" fontId="5" fillId="0" borderId="0" xfId="0" applyFont="1" applyBorder="1" applyAlignment="1" applyProtection="1">
      <alignment horizontal="center"/>
      <protection hidden="1" locked="0"/>
    </xf>
    <xf numFmtId="172" fontId="0" fillId="0" borderId="0" xfId="0" applyFont="1" applyBorder="1" applyAlignment="1" applyProtection="1">
      <alignment horizontal="center"/>
      <protection/>
    </xf>
    <xf numFmtId="172" fontId="2" fillId="0" borderId="0" xfId="0" applyFont="1" applyBorder="1" applyAlignment="1" applyProtection="1" quotePrefix="1">
      <alignment horizontal="center"/>
      <protection/>
    </xf>
    <xf numFmtId="172" fontId="0" fillId="0" borderId="0" xfId="0" applyFont="1" applyBorder="1" applyAlignment="1" quotePrefix="1">
      <alignment horizontal="center"/>
    </xf>
    <xf numFmtId="172" fontId="2" fillId="0" borderId="0" xfId="0" applyFont="1" applyBorder="1" applyAlignment="1" applyProtection="1">
      <alignment horizontal="center"/>
      <protection hidden="1" locked="0"/>
    </xf>
    <xf numFmtId="175" fontId="2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 applyProtection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 applyProtection="1">
      <alignment horizontal="center"/>
      <protection/>
    </xf>
    <xf numFmtId="174" fontId="11" fillId="0" borderId="0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/>
      <protection hidden="1" locked="0"/>
    </xf>
    <xf numFmtId="176" fontId="2" fillId="0" borderId="0" xfId="0" applyNumberFormat="1" applyFont="1" applyBorder="1" applyAlignment="1" applyProtection="1">
      <alignment horizontal="center"/>
      <protection/>
    </xf>
    <xf numFmtId="175" fontId="0" fillId="0" borderId="0" xfId="0" applyNumberFormat="1" applyFont="1" applyBorder="1" applyAlignment="1" applyProtection="1">
      <alignment horizontal="center"/>
      <protection/>
    </xf>
    <xf numFmtId="174" fontId="11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50"/>
  <sheetViews>
    <sheetView showGridLines="0" tabSelected="1" zoomScalePageLayoutView="0" workbookViewId="0" topLeftCell="M1">
      <selection activeCell="Q33" sqref="Q33"/>
    </sheetView>
  </sheetViews>
  <sheetFormatPr defaultColWidth="9.625" defaultRowHeight="15.75" customHeight="1"/>
  <cols>
    <col min="1" max="12" width="0" style="7" hidden="1" customWidth="1"/>
    <col min="13" max="13" width="9.625" style="9" customWidth="1"/>
    <col min="14" max="14" width="14.50390625" style="9" customWidth="1"/>
    <col min="15" max="15" width="12.75390625" style="9" customWidth="1"/>
    <col min="16" max="16" width="13.125" style="9" customWidth="1"/>
    <col min="17" max="17" width="13.25390625" style="9" customWidth="1"/>
    <col min="18" max="18" width="13.625" style="9" customWidth="1"/>
    <col min="19" max="19" width="11.375" style="9" customWidth="1"/>
    <col min="20" max="20" width="12.50390625" style="9" customWidth="1"/>
    <col min="21" max="22" width="9.625" style="9" customWidth="1"/>
    <col min="23" max="16384" width="9.625" style="9" customWidth="1"/>
  </cols>
  <sheetData>
    <row r="1" spans="13:21" s="7" customFormat="1" ht="24.75" customHeight="1">
      <c r="M1" s="28" t="s">
        <v>22</v>
      </c>
      <c r="N1" s="29"/>
      <c r="O1" s="30"/>
      <c r="P1" s="30"/>
      <c r="Q1" s="30"/>
      <c r="R1" s="29"/>
      <c r="S1" s="26"/>
      <c r="T1" s="29"/>
      <c r="U1" s="23"/>
    </row>
    <row r="2" spans="13:23" s="7" customFormat="1" ht="15.75" customHeight="1">
      <c r="M2" s="31" t="s">
        <v>16</v>
      </c>
      <c r="N2" s="32"/>
      <c r="O2" s="29"/>
      <c r="P2" s="30"/>
      <c r="Q2" s="30"/>
      <c r="R2" s="29"/>
      <c r="S2" s="29"/>
      <c r="T2" s="29"/>
      <c r="U2" s="23"/>
      <c r="V2" s="23"/>
      <c r="W2" s="23"/>
    </row>
    <row r="3" spans="13:20" s="7" customFormat="1" ht="15.75" customHeight="1">
      <c r="M3" s="29"/>
      <c r="N3" s="29"/>
      <c r="O3" s="29"/>
      <c r="P3" s="29"/>
      <c r="Q3" s="33"/>
      <c r="R3" s="34"/>
      <c r="S3" s="29"/>
      <c r="T3" s="29"/>
    </row>
    <row r="4" spans="13:20" s="7" customFormat="1" ht="15.75" customHeight="1">
      <c r="M4" s="42" t="s">
        <v>17</v>
      </c>
      <c r="N4" s="29"/>
      <c r="O4" s="29"/>
      <c r="P4" s="43" t="s">
        <v>18</v>
      </c>
      <c r="Q4" s="27">
        <v>0.08</v>
      </c>
      <c r="R4" s="34"/>
      <c r="S4" s="29"/>
      <c r="T4" s="29"/>
    </row>
    <row r="5" spans="13:21" s="7" customFormat="1" ht="15.75" customHeight="1">
      <c r="M5" s="42" t="s">
        <v>21</v>
      </c>
      <c r="N5" s="44"/>
      <c r="O5" s="30"/>
      <c r="P5" s="43" t="s">
        <v>18</v>
      </c>
      <c r="Q5" s="45">
        <v>0.05</v>
      </c>
      <c r="R5" s="34"/>
      <c r="S5" s="29"/>
      <c r="T5" s="29"/>
      <c r="U5" s="23"/>
    </row>
    <row r="6" spans="13:22" s="7" customFormat="1" ht="15.75" customHeight="1">
      <c r="M6" s="42" t="s">
        <v>30</v>
      </c>
      <c r="N6" s="44"/>
      <c r="O6" s="30"/>
      <c r="P6" s="43" t="s">
        <v>18</v>
      </c>
      <c r="Q6" s="35">
        <v>5</v>
      </c>
      <c r="R6" s="33"/>
      <c r="S6" s="29"/>
      <c r="T6" s="29"/>
      <c r="V6" s="23"/>
    </row>
    <row r="7" spans="13:22" s="7" customFormat="1" ht="15.75" customHeight="1">
      <c r="M7" s="42" t="s">
        <v>19</v>
      </c>
      <c r="N7" s="44"/>
      <c r="O7" s="30"/>
      <c r="P7" s="43" t="s">
        <v>18</v>
      </c>
      <c r="Q7" s="44">
        <f>Q4*63</f>
        <v>5.04</v>
      </c>
      <c r="R7" s="33"/>
      <c r="S7" s="58"/>
      <c r="T7" s="35"/>
      <c r="V7" s="23"/>
    </row>
    <row r="8" spans="13:20" s="41" customFormat="1" ht="15.75" customHeight="1">
      <c r="M8" s="42" t="s">
        <v>23</v>
      </c>
      <c r="N8" s="42"/>
      <c r="O8" s="42"/>
      <c r="P8" s="43" t="s">
        <v>18</v>
      </c>
      <c r="Q8" s="46">
        <f>(SQRT((P/1.4556)*4/3.14159/1000))*1000</f>
        <v>66.39715751932165</v>
      </c>
      <c r="R8" s="42"/>
      <c r="S8" s="42"/>
      <c r="T8" s="42"/>
    </row>
    <row r="9" spans="8:20" s="7" customFormat="1" ht="15.75" customHeight="1">
      <c r="H9" s="23"/>
      <c r="J9" s="23"/>
      <c r="K9" s="23"/>
      <c r="L9" s="23"/>
      <c r="M9" s="40"/>
      <c r="N9" s="29"/>
      <c r="O9" s="29"/>
      <c r="P9" s="30"/>
      <c r="Q9" s="30"/>
      <c r="R9" s="29"/>
      <c r="S9" s="29"/>
      <c r="T9" s="29"/>
    </row>
    <row r="10" spans="1:20" s="7" customFormat="1" ht="15.75" customHeight="1">
      <c r="A10" s="11" t="s">
        <v>0</v>
      </c>
      <c r="B10" s="24" t="s">
        <v>1</v>
      </c>
      <c r="C10" s="24" t="s">
        <v>2</v>
      </c>
      <c r="D10" s="24" t="s">
        <v>3</v>
      </c>
      <c r="E10" s="24" t="s">
        <v>4</v>
      </c>
      <c r="F10" s="24" t="s">
        <v>5</v>
      </c>
      <c r="G10" s="24" t="s">
        <v>6</v>
      </c>
      <c r="H10" s="24" t="s">
        <v>7</v>
      </c>
      <c r="I10" s="24" t="s">
        <v>8</v>
      </c>
      <c r="J10" s="24" t="s">
        <v>9</v>
      </c>
      <c r="K10" s="24" t="s">
        <v>10</v>
      </c>
      <c r="L10" s="24" t="s">
        <v>11</v>
      </c>
      <c r="M10" s="29"/>
      <c r="N10" s="47"/>
      <c r="O10" s="48" t="s">
        <v>24</v>
      </c>
      <c r="P10" s="48" t="s">
        <v>25</v>
      </c>
      <c r="Q10" s="48" t="s">
        <v>26</v>
      </c>
      <c r="R10" s="48" t="s">
        <v>27</v>
      </c>
      <c r="S10" s="48" t="s">
        <v>28</v>
      </c>
      <c r="T10" s="48" t="s">
        <v>29</v>
      </c>
    </row>
    <row r="11" spans="7:20" s="7" customFormat="1" ht="15.75" customHeight="1">
      <c r="G11" s="24" t="s">
        <v>12</v>
      </c>
      <c r="H11" s="24" t="s">
        <v>12</v>
      </c>
      <c r="I11" s="24" t="s">
        <v>12</v>
      </c>
      <c r="J11" s="24" t="s">
        <v>12</v>
      </c>
      <c r="K11" s="24" t="s">
        <v>12</v>
      </c>
      <c r="L11" s="24" t="s">
        <v>12</v>
      </c>
      <c r="M11" s="29"/>
      <c r="N11" s="47"/>
      <c r="O11" s="49" t="s">
        <v>13</v>
      </c>
      <c r="P11" s="49" t="s">
        <v>13</v>
      </c>
      <c r="Q11" s="49" t="s">
        <v>13</v>
      </c>
      <c r="R11" s="49" t="s">
        <v>13</v>
      </c>
      <c r="S11" s="49" t="s">
        <v>13</v>
      </c>
      <c r="T11" s="49" t="s">
        <v>13</v>
      </c>
    </row>
    <row r="12" spans="8:20" s="7" customFormat="1" ht="15.75" customHeight="1">
      <c r="H12" s="23"/>
      <c r="I12" s="23"/>
      <c r="L12" s="23"/>
      <c r="M12" s="29"/>
      <c r="N12" s="30"/>
      <c r="O12" s="50"/>
      <c r="P12" s="51"/>
      <c r="Q12" s="51"/>
      <c r="R12" s="50"/>
      <c r="S12" s="50"/>
      <c r="T12" s="51"/>
    </row>
    <row r="13" spans="8:20" s="7" customFormat="1" ht="15.75" customHeight="1">
      <c r="H13" s="23"/>
      <c r="L13" s="23"/>
      <c r="M13" s="59" t="s">
        <v>14</v>
      </c>
      <c r="N13" s="52"/>
      <c r="O13" s="53">
        <f aca="true" t="shared" si="0" ref="O13:T13">MAXA(O17:O30)</f>
        <v>1.2433239540229897</v>
      </c>
      <c r="P13" s="53">
        <f t="shared" si="0"/>
        <v>2.504511732629728</v>
      </c>
      <c r="Q13" s="53">
        <f t="shared" si="0"/>
        <v>3.4513392458521883</v>
      </c>
      <c r="R13" s="54">
        <f t="shared" si="0"/>
        <v>5.030537696285849</v>
      </c>
      <c r="S13" s="53">
        <f t="shared" si="0"/>
        <v>7.634440762776506</v>
      </c>
      <c r="T13" s="53">
        <f t="shared" si="0"/>
        <v>9.816575471947198</v>
      </c>
    </row>
    <row r="14" spans="8:21" s="7" customFormat="1" ht="15.75" customHeight="1">
      <c r="H14" s="23"/>
      <c r="L14" s="23"/>
      <c r="M14" s="60" t="s">
        <v>15</v>
      </c>
      <c r="N14" s="55"/>
      <c r="O14" s="56"/>
      <c r="P14" s="56"/>
      <c r="Q14" s="57"/>
      <c r="R14" s="56"/>
      <c r="S14" s="56"/>
      <c r="T14" s="57"/>
      <c r="U14" s="36"/>
    </row>
    <row r="15" spans="13:21" s="7" customFormat="1" ht="15.75" customHeight="1">
      <c r="M15" s="37" t="s">
        <v>20</v>
      </c>
      <c r="N15" s="29"/>
      <c r="O15" s="29"/>
      <c r="P15" s="29"/>
      <c r="Q15" s="29"/>
      <c r="R15" s="29"/>
      <c r="S15" s="29"/>
      <c r="T15" s="29"/>
      <c r="U15" s="11"/>
    </row>
    <row r="16" spans="1:21" s="7" customFormat="1" ht="15.75" customHeight="1">
      <c r="A16" s="7">
        <v>78.2</v>
      </c>
      <c r="B16" s="7">
        <v>103</v>
      </c>
      <c r="C16" s="7">
        <v>121</v>
      </c>
      <c r="D16" s="7">
        <v>146</v>
      </c>
      <c r="E16" s="7">
        <v>184</v>
      </c>
      <c r="F16" s="7">
        <v>216</v>
      </c>
      <c r="G16" s="25">
        <f aca="true" t="shared" si="1" ref="G16:L28">CA*A16/0.36</f>
        <v>10.861111111111112</v>
      </c>
      <c r="H16" s="25">
        <f t="shared" si="1"/>
        <v>14.305555555555557</v>
      </c>
      <c r="I16" s="25">
        <f t="shared" si="1"/>
        <v>16.805555555555557</v>
      </c>
      <c r="J16" s="25">
        <f t="shared" si="1"/>
        <v>20.277777777777782</v>
      </c>
      <c r="K16" s="25">
        <f t="shared" si="1"/>
        <v>25.55555555555556</v>
      </c>
      <c r="L16" s="25">
        <f t="shared" si="1"/>
        <v>30.000000000000004</v>
      </c>
      <c r="M16" s="38">
        <v>5</v>
      </c>
      <c r="N16" s="30">
        <v>5</v>
      </c>
      <c r="O16" s="39">
        <f aca="true" t="shared" si="2" ref="O16:O28">0.06*(G16*N16-P*(TC+N16)+P^2*TC/G16)</f>
        <v>0.935963205456096</v>
      </c>
      <c r="P16" s="39">
        <f aca="true" t="shared" si="3" ref="P16:P28">0.06*(H16*N16-P*(TC+N16)+P^2*TC/H16)</f>
        <v>1.8003604142394825</v>
      </c>
      <c r="Q16" s="39">
        <f aca="true" t="shared" si="4" ref="Q16:Q28">0.06*(N16*I16-P*(TC+N16)+P^2*TC/I16)</f>
        <v>2.471116716253444</v>
      </c>
      <c r="R16" s="39">
        <f aca="true" t="shared" si="5" ref="R16:R28">0.06*(N16*J16-P*(TC+N16)+P^2*TC/J16)</f>
        <v>3.4351378264840196</v>
      </c>
      <c r="S16" s="39">
        <f aca="true" t="shared" si="6" ref="S16:S28">0.06*(N16*K16-P*(TC+N16)+P^2*TC/K16)</f>
        <v>4.940859362318841</v>
      </c>
      <c r="T16" s="39">
        <f aca="true" t="shared" si="7" ref="T16:T28">0.06*(L16*N16-P*(TC+N16)+P^2*TC/L16)</f>
        <v>6.230016000000001</v>
      </c>
      <c r="U16" s="19"/>
    </row>
    <row r="17" spans="1:21" s="7" customFormat="1" ht="15.75" customHeight="1">
      <c r="A17" s="7">
        <v>72.9</v>
      </c>
      <c r="B17" s="25">
        <v>96.1</v>
      </c>
      <c r="C17" s="25">
        <v>113</v>
      </c>
      <c r="D17" s="7">
        <v>136</v>
      </c>
      <c r="E17" s="7">
        <v>171</v>
      </c>
      <c r="F17" s="25">
        <v>200</v>
      </c>
      <c r="G17" s="25">
        <f t="shared" si="1"/>
        <v>10.125000000000002</v>
      </c>
      <c r="H17" s="25">
        <f t="shared" si="1"/>
        <v>13.347222222222221</v>
      </c>
      <c r="I17" s="25">
        <f t="shared" si="1"/>
        <v>15.694444444444446</v>
      </c>
      <c r="J17" s="25">
        <f t="shared" si="1"/>
        <v>18.888888888888893</v>
      </c>
      <c r="K17" s="25">
        <f t="shared" si="1"/>
        <v>23.750000000000004</v>
      </c>
      <c r="L17" s="25">
        <f t="shared" si="1"/>
        <v>27.77777777777778</v>
      </c>
      <c r="M17" s="38">
        <v>6</v>
      </c>
      <c r="N17" s="30">
        <v>6</v>
      </c>
      <c r="O17" s="39">
        <f t="shared" si="2"/>
        <v>1.0712400000000009</v>
      </c>
      <c r="P17" s="39">
        <f t="shared" si="3"/>
        <v>2.049541269510926</v>
      </c>
      <c r="Q17" s="39">
        <f t="shared" si="4"/>
        <v>2.8091527079646026</v>
      </c>
      <c r="R17" s="39">
        <f t="shared" si="5"/>
        <v>3.8770371764705893</v>
      </c>
      <c r="S17" s="39">
        <f t="shared" si="6"/>
        <v>5.544462315789475</v>
      </c>
      <c r="T17" s="39">
        <f t="shared" si="7"/>
        <v>6.947937280000001</v>
      </c>
      <c r="U17" s="19"/>
    </row>
    <row r="18" spans="1:21" s="7" customFormat="1" ht="15.75" customHeight="1">
      <c r="A18" s="7">
        <v>58</v>
      </c>
      <c r="B18" s="25">
        <v>75.8</v>
      </c>
      <c r="C18" s="25">
        <v>88.4</v>
      </c>
      <c r="D18" s="7">
        <v>106</v>
      </c>
      <c r="E18" s="7">
        <v>132</v>
      </c>
      <c r="F18" s="25">
        <v>155</v>
      </c>
      <c r="G18" s="25">
        <f t="shared" si="1"/>
        <v>8.055555555555557</v>
      </c>
      <c r="H18" s="25">
        <f t="shared" si="1"/>
        <v>10.527777777777779</v>
      </c>
      <c r="I18" s="25">
        <f t="shared" si="1"/>
        <v>12.27777777777778</v>
      </c>
      <c r="J18" s="25">
        <f t="shared" si="1"/>
        <v>14.722222222222225</v>
      </c>
      <c r="K18" s="25">
        <f t="shared" si="1"/>
        <v>18.333333333333336</v>
      </c>
      <c r="L18" s="25">
        <f t="shared" si="1"/>
        <v>21.52777777777778</v>
      </c>
      <c r="M18" s="38">
        <v>10</v>
      </c>
      <c r="N18" s="30">
        <v>10</v>
      </c>
      <c r="O18" s="39">
        <f t="shared" si="2"/>
        <v>1.2433239540229897</v>
      </c>
      <c r="P18" s="39">
        <f t="shared" si="3"/>
        <v>2.504511732629728</v>
      </c>
      <c r="Q18" s="39">
        <f t="shared" si="4"/>
        <v>3.4513392458521883</v>
      </c>
      <c r="R18" s="39">
        <f t="shared" si="5"/>
        <v>4.814950842767298</v>
      </c>
      <c r="S18" s="39">
        <f t="shared" si="6"/>
        <v>6.879662545454548</v>
      </c>
      <c r="T18" s="39">
        <f t="shared" si="7"/>
        <v>8.73465025376344</v>
      </c>
      <c r="U18" s="19"/>
    </row>
    <row r="19" spans="1:21" s="7" customFormat="1" ht="15.75" customHeight="1">
      <c r="A19" s="7">
        <v>40.3</v>
      </c>
      <c r="B19" s="25">
        <v>51.6</v>
      </c>
      <c r="C19" s="25">
        <v>59.6</v>
      </c>
      <c r="D19" s="7">
        <v>70.9</v>
      </c>
      <c r="E19" s="7">
        <v>87.4</v>
      </c>
      <c r="F19" s="25">
        <v>101</v>
      </c>
      <c r="G19" s="25">
        <f t="shared" si="1"/>
        <v>5.597222222222223</v>
      </c>
      <c r="H19" s="25">
        <f t="shared" si="1"/>
        <v>7.166666666666667</v>
      </c>
      <c r="I19" s="25">
        <f t="shared" si="1"/>
        <v>8.277777777777779</v>
      </c>
      <c r="J19" s="25">
        <f t="shared" si="1"/>
        <v>9.847222222222223</v>
      </c>
      <c r="K19" s="25">
        <f t="shared" si="1"/>
        <v>12.13888888888889</v>
      </c>
      <c r="L19" s="25">
        <f t="shared" si="1"/>
        <v>14.02777777777778</v>
      </c>
      <c r="M19" s="38">
        <v>20</v>
      </c>
      <c r="N19" s="30">
        <v>20</v>
      </c>
      <c r="O19" s="39">
        <f t="shared" si="2"/>
        <v>0.5181420016542603</v>
      </c>
      <c r="P19" s="39">
        <f t="shared" si="3"/>
        <v>2.103322790697675</v>
      </c>
      <c r="Q19" s="39">
        <f t="shared" si="4"/>
        <v>3.2939282326621933</v>
      </c>
      <c r="R19" s="39">
        <f t="shared" si="5"/>
        <v>5.030537696285849</v>
      </c>
      <c r="S19" s="39">
        <f t="shared" si="6"/>
        <v>7.634440762776506</v>
      </c>
      <c r="T19" s="39">
        <f t="shared" si="7"/>
        <v>9.816575471947198</v>
      </c>
      <c r="U19" s="19"/>
    </row>
    <row r="20" spans="1:21" s="7" customFormat="1" ht="15.75" customHeight="1">
      <c r="A20" s="7">
        <v>31.8</v>
      </c>
      <c r="B20" s="25">
        <v>40.4</v>
      </c>
      <c r="C20" s="25">
        <v>46.4</v>
      </c>
      <c r="D20" s="7">
        <v>54.9</v>
      </c>
      <c r="E20" s="7">
        <v>67.3</v>
      </c>
      <c r="F20" s="25">
        <v>77.7</v>
      </c>
      <c r="G20" s="25">
        <f t="shared" si="1"/>
        <v>4.416666666666667</v>
      </c>
      <c r="H20" s="25">
        <f t="shared" si="1"/>
        <v>5.611111111111112</v>
      </c>
      <c r="I20" s="25">
        <f t="shared" si="1"/>
        <v>6.444444444444445</v>
      </c>
      <c r="J20" s="25">
        <f t="shared" si="1"/>
        <v>7.625000000000001</v>
      </c>
      <c r="K20" s="25">
        <f t="shared" si="1"/>
        <v>9.347222222222223</v>
      </c>
      <c r="L20" s="25">
        <f t="shared" si="1"/>
        <v>10.791666666666668</v>
      </c>
      <c r="M20" s="38">
        <v>30</v>
      </c>
      <c r="N20" s="30">
        <v>30</v>
      </c>
      <c r="O20" s="39">
        <f t="shared" si="2"/>
        <v>-0.9086083018867928</v>
      </c>
      <c r="P20" s="39">
        <f t="shared" si="3"/>
        <v>0.8741053465346535</v>
      </c>
      <c r="Q20" s="39">
        <f t="shared" si="4"/>
        <v>2.1984882758620694</v>
      </c>
      <c r="R20" s="39">
        <f t="shared" si="5"/>
        <v>4.140407213114756</v>
      </c>
      <c r="S20" s="39">
        <f t="shared" si="6"/>
        <v>7.056266805349183</v>
      </c>
      <c r="T20" s="39">
        <f t="shared" si="7"/>
        <v>9.547144864864867</v>
      </c>
      <c r="U20" s="19"/>
    </row>
    <row r="21" spans="1:21" s="7" customFormat="1" ht="15.75" customHeight="1">
      <c r="A21" s="7">
        <v>20.7</v>
      </c>
      <c r="B21" s="25">
        <v>26</v>
      </c>
      <c r="C21" s="25">
        <v>29.6</v>
      </c>
      <c r="D21" s="7">
        <v>34.7</v>
      </c>
      <c r="E21" s="7">
        <v>42.2</v>
      </c>
      <c r="F21" s="25">
        <v>48.5</v>
      </c>
      <c r="G21" s="25">
        <f t="shared" si="1"/>
        <v>2.875</v>
      </c>
      <c r="H21" s="25">
        <f t="shared" si="1"/>
        <v>3.611111111111111</v>
      </c>
      <c r="I21" s="25">
        <f t="shared" si="1"/>
        <v>4.111111111111112</v>
      </c>
      <c r="J21" s="25">
        <f t="shared" si="1"/>
        <v>4.8194444444444455</v>
      </c>
      <c r="K21" s="25">
        <f t="shared" si="1"/>
        <v>5.8611111111111125</v>
      </c>
      <c r="L21" s="25">
        <f t="shared" si="1"/>
        <v>6.7361111111111125</v>
      </c>
      <c r="M21" s="30">
        <v>1</v>
      </c>
      <c r="N21" s="30">
        <v>60</v>
      </c>
      <c r="O21" s="39">
        <f t="shared" si="2"/>
        <v>-6.655398260869566</v>
      </c>
      <c r="P21" s="39">
        <f t="shared" si="3"/>
        <v>-4.545713230769233</v>
      </c>
      <c r="Q21" s="39">
        <f t="shared" si="4"/>
        <v>-3.00236972972973</v>
      </c>
      <c r="R21" s="39">
        <f t="shared" si="5"/>
        <v>-0.724805302593657</v>
      </c>
      <c r="S21" s="39">
        <f t="shared" si="6"/>
        <v>2.744176682464458</v>
      </c>
      <c r="T21" s="39">
        <f t="shared" si="7"/>
        <v>5.725287752577323</v>
      </c>
      <c r="U21" s="19"/>
    </row>
    <row r="22" spans="1:21" s="7" customFormat="1" ht="15.75" customHeight="1">
      <c r="A22" s="7">
        <v>13.3</v>
      </c>
      <c r="B22" s="25">
        <v>16.4</v>
      </c>
      <c r="C22" s="25">
        <v>18.6</v>
      </c>
      <c r="D22" s="7">
        <v>21.7</v>
      </c>
      <c r="E22" s="7">
        <v>26.1</v>
      </c>
      <c r="F22" s="25">
        <v>29.8</v>
      </c>
      <c r="G22" s="25">
        <f t="shared" si="1"/>
        <v>1.8472222222222223</v>
      </c>
      <c r="H22" s="25">
        <f t="shared" si="1"/>
        <v>2.2777777777777777</v>
      </c>
      <c r="I22" s="25">
        <f t="shared" si="1"/>
        <v>2.583333333333334</v>
      </c>
      <c r="J22" s="25">
        <f t="shared" si="1"/>
        <v>3.013888888888889</v>
      </c>
      <c r="K22" s="25">
        <f t="shared" si="1"/>
        <v>3.6250000000000004</v>
      </c>
      <c r="L22" s="25">
        <f t="shared" si="1"/>
        <v>4.138888888888889</v>
      </c>
      <c r="M22" s="30">
        <v>2</v>
      </c>
      <c r="N22" s="30">
        <v>120</v>
      </c>
      <c r="O22" s="39">
        <f t="shared" si="2"/>
        <v>-20.374627368421052</v>
      </c>
      <c r="P22" s="39">
        <f t="shared" si="3"/>
        <v>-18.054423414634147</v>
      </c>
      <c r="Q22" s="39">
        <f t="shared" si="4"/>
        <v>-16.250136774193546</v>
      </c>
      <c r="R22" s="39">
        <f t="shared" si="5"/>
        <v>-13.571545806451612</v>
      </c>
      <c r="S22" s="39">
        <f t="shared" si="6"/>
        <v>-9.597798620689652</v>
      </c>
      <c r="T22" s="39">
        <f t="shared" si="7"/>
        <v>-6.158810201342277</v>
      </c>
      <c r="U22" s="19"/>
    </row>
    <row r="23" spans="1:21" s="7" customFormat="1" ht="15.75" customHeight="1">
      <c r="A23" s="7">
        <v>10.2</v>
      </c>
      <c r="B23" s="25">
        <v>12.5</v>
      </c>
      <c r="C23" s="25">
        <v>14.1</v>
      </c>
      <c r="D23" s="7">
        <v>16.4</v>
      </c>
      <c r="E23" s="7">
        <v>19.7</v>
      </c>
      <c r="F23" s="25">
        <v>22.4</v>
      </c>
      <c r="G23" s="25">
        <f t="shared" si="1"/>
        <v>1.4166666666666667</v>
      </c>
      <c r="H23" s="25">
        <f t="shared" si="1"/>
        <v>1.7361111111111112</v>
      </c>
      <c r="I23" s="25">
        <f t="shared" si="1"/>
        <v>1.9583333333333337</v>
      </c>
      <c r="J23" s="25">
        <f t="shared" si="1"/>
        <v>2.2777777777777777</v>
      </c>
      <c r="K23" s="25">
        <f t="shared" si="1"/>
        <v>2.736111111111111</v>
      </c>
      <c r="L23" s="25">
        <f t="shared" si="1"/>
        <v>3.1111111111111107</v>
      </c>
      <c r="M23" s="30">
        <v>3</v>
      </c>
      <c r="N23" s="30">
        <v>180</v>
      </c>
      <c r="O23" s="39">
        <f t="shared" si="2"/>
        <v>-35.26483764705882</v>
      </c>
      <c r="P23" s="39">
        <f t="shared" si="3"/>
        <v>-32.80460352</v>
      </c>
      <c r="Q23" s="39">
        <f t="shared" si="4"/>
        <v>-30.90269106382978</v>
      </c>
      <c r="R23" s="39">
        <f t="shared" si="5"/>
        <v>-27.998423414634143</v>
      </c>
      <c r="S23" s="39">
        <f t="shared" si="6"/>
        <v>-23.608849949238575</v>
      </c>
      <c r="T23" s="39">
        <f t="shared" si="7"/>
        <v>-19.894560000000006</v>
      </c>
      <c r="U23" s="19"/>
    </row>
    <row r="24" spans="1:21" s="7" customFormat="1" ht="15.75" customHeight="1">
      <c r="A24" s="7">
        <v>6.5</v>
      </c>
      <c r="B24" s="25">
        <v>7.91</v>
      </c>
      <c r="C24" s="25">
        <v>8.86</v>
      </c>
      <c r="D24" s="7">
        <v>10.2</v>
      </c>
      <c r="E24" s="7">
        <v>12.2</v>
      </c>
      <c r="F24" s="25">
        <v>13.8</v>
      </c>
      <c r="G24" s="25">
        <f t="shared" si="1"/>
        <v>0.9027777777777778</v>
      </c>
      <c r="H24" s="25">
        <f t="shared" si="1"/>
        <v>1.0986111111111112</v>
      </c>
      <c r="I24" s="25">
        <f t="shared" si="1"/>
        <v>1.2305555555555556</v>
      </c>
      <c r="J24" s="25">
        <f t="shared" si="1"/>
        <v>1.4166666666666667</v>
      </c>
      <c r="K24" s="25">
        <f t="shared" si="1"/>
        <v>1.6944444444444444</v>
      </c>
      <c r="L24" s="25">
        <f t="shared" si="1"/>
        <v>1.916666666666667</v>
      </c>
      <c r="M24" s="30">
        <v>6</v>
      </c>
      <c r="N24" s="30">
        <v>360</v>
      </c>
      <c r="O24" s="39">
        <f t="shared" si="2"/>
        <v>-82.43485292307692</v>
      </c>
      <c r="P24" s="39">
        <f t="shared" si="3"/>
        <v>-79.70953274336283</v>
      </c>
      <c r="Q24" s="39">
        <f t="shared" si="4"/>
        <v>-77.60328487584648</v>
      </c>
      <c r="R24" s="39">
        <f t="shared" si="5"/>
        <v>-74.39683764705882</v>
      </c>
      <c r="S24" s="39">
        <f t="shared" si="6"/>
        <v>-69.27866754098359</v>
      </c>
      <c r="T24" s="39">
        <f t="shared" si="7"/>
        <v>-65.00009739130434</v>
      </c>
      <c r="U24" s="19"/>
    </row>
    <row r="25" spans="1:21" s="7" customFormat="1" ht="15.75" customHeight="1">
      <c r="A25" s="7">
        <v>4.16</v>
      </c>
      <c r="B25" s="25">
        <v>5.04</v>
      </c>
      <c r="C25" s="25">
        <v>5.63</v>
      </c>
      <c r="D25" s="7">
        <v>6.5</v>
      </c>
      <c r="E25" s="7">
        <v>7.72</v>
      </c>
      <c r="F25" s="25">
        <v>8.74</v>
      </c>
      <c r="G25" s="25">
        <f t="shared" si="1"/>
        <v>0.5777777777777778</v>
      </c>
      <c r="H25" s="25">
        <f t="shared" si="1"/>
        <v>0.7000000000000001</v>
      </c>
      <c r="I25" s="25">
        <f t="shared" si="1"/>
        <v>0.7819444444444446</v>
      </c>
      <c r="J25" s="25">
        <f t="shared" si="1"/>
        <v>0.9027777777777778</v>
      </c>
      <c r="K25" s="25">
        <f t="shared" si="1"/>
        <v>1.0722222222222222</v>
      </c>
      <c r="L25" s="25">
        <f t="shared" si="1"/>
        <v>1.213888888888889</v>
      </c>
      <c r="M25" s="30">
        <v>12</v>
      </c>
      <c r="N25" s="30">
        <v>720</v>
      </c>
      <c r="O25" s="39">
        <f t="shared" si="2"/>
        <v>-181.09070769230766</v>
      </c>
      <c r="P25" s="39">
        <f t="shared" si="3"/>
        <v>-178.1136</v>
      </c>
      <c r="Q25" s="39">
        <f t="shared" si="4"/>
        <v>-175.71444831261098</v>
      </c>
      <c r="R25" s="39">
        <f t="shared" si="5"/>
        <v>-171.7988529230769</v>
      </c>
      <c r="S25" s="39">
        <f t="shared" si="6"/>
        <v>-165.81281658031088</v>
      </c>
      <c r="T25" s="39">
        <f t="shared" si="7"/>
        <v>-160.5222590389016</v>
      </c>
      <c r="U25" s="19"/>
    </row>
    <row r="26" spans="1:21" s="7" customFormat="1" ht="15.75" customHeight="1">
      <c r="A26" s="7">
        <v>2.67</v>
      </c>
      <c r="B26" s="25">
        <v>3.25</v>
      </c>
      <c r="C26" s="25">
        <v>3.64</v>
      </c>
      <c r="D26" s="7">
        <v>4.2</v>
      </c>
      <c r="E26" s="7">
        <v>5.01</v>
      </c>
      <c r="F26" s="25">
        <v>5.66</v>
      </c>
      <c r="G26" s="25">
        <f t="shared" si="1"/>
        <v>0.37083333333333335</v>
      </c>
      <c r="H26" s="25">
        <f t="shared" si="1"/>
        <v>0.4513888888888889</v>
      </c>
      <c r="I26" s="25">
        <f t="shared" si="1"/>
        <v>0.5055555555555556</v>
      </c>
      <c r="J26" s="25">
        <f t="shared" si="1"/>
        <v>0.5833333333333334</v>
      </c>
      <c r="K26" s="25">
        <f t="shared" si="1"/>
        <v>0.6958333333333334</v>
      </c>
      <c r="L26" s="25">
        <f t="shared" si="1"/>
        <v>0.7861111111111112</v>
      </c>
      <c r="M26" s="30">
        <v>24</v>
      </c>
      <c r="N26" s="30">
        <v>1440</v>
      </c>
      <c r="O26" s="39">
        <f t="shared" si="2"/>
        <v>-384.3783910112359</v>
      </c>
      <c r="P26" s="39">
        <f t="shared" si="3"/>
        <v>-381.0857058461538</v>
      </c>
      <c r="Q26" s="39">
        <f t="shared" si="4"/>
        <v>-378.21452307692306</v>
      </c>
      <c r="R26" s="39">
        <f t="shared" si="5"/>
        <v>-373.50432</v>
      </c>
      <c r="S26" s="39">
        <f t="shared" si="6"/>
        <v>-365.89641197604794</v>
      </c>
      <c r="T26" s="39">
        <f t="shared" si="7"/>
        <v>-359.354103180212</v>
      </c>
      <c r="U26" s="19"/>
    </row>
    <row r="27" spans="1:21" s="7" customFormat="1" ht="15.75" customHeight="1">
      <c r="A27" s="7">
        <v>1.67</v>
      </c>
      <c r="B27" s="25">
        <v>2.06</v>
      </c>
      <c r="C27" s="25">
        <v>2.32</v>
      </c>
      <c r="D27" s="7">
        <v>2.69</v>
      </c>
      <c r="E27" s="7">
        <v>3.24</v>
      </c>
      <c r="F27" s="25">
        <v>3.68</v>
      </c>
      <c r="G27" s="25">
        <f t="shared" si="1"/>
        <v>0.23194444444444445</v>
      </c>
      <c r="H27" s="25">
        <f t="shared" si="1"/>
        <v>0.28611111111111115</v>
      </c>
      <c r="I27" s="25">
        <f t="shared" si="1"/>
        <v>0.3222222222222222</v>
      </c>
      <c r="J27" s="25">
        <f t="shared" si="1"/>
        <v>0.37361111111111117</v>
      </c>
      <c r="K27" s="25">
        <f t="shared" si="1"/>
        <v>0.4500000000000001</v>
      </c>
      <c r="L27" s="25">
        <f t="shared" si="1"/>
        <v>0.5111111111111112</v>
      </c>
      <c r="M27" s="30">
        <v>48</v>
      </c>
      <c r="N27" s="30">
        <v>2880</v>
      </c>
      <c r="O27" s="39">
        <f t="shared" si="2"/>
        <v>-799.4892359281437</v>
      </c>
      <c r="P27" s="39">
        <f t="shared" si="3"/>
        <v>-796.3493126213592</v>
      </c>
      <c r="Q27" s="39">
        <f t="shared" si="4"/>
        <v>-793.0942344827586</v>
      </c>
      <c r="R27" s="39">
        <f t="shared" si="5"/>
        <v>-787.4671762081784</v>
      </c>
      <c r="S27" s="39">
        <f t="shared" si="6"/>
        <v>-777.7296</v>
      </c>
      <c r="T27" s="39">
        <f t="shared" si="7"/>
        <v>-769.1943652173912</v>
      </c>
      <c r="U27" s="19"/>
    </row>
    <row r="28" spans="1:21" s="7" customFormat="1" ht="15.75" customHeight="1">
      <c r="A28" s="7">
        <v>1.24</v>
      </c>
      <c r="B28" s="25">
        <v>1.53</v>
      </c>
      <c r="C28" s="25">
        <v>1.73</v>
      </c>
      <c r="D28" s="7">
        <v>2.02</v>
      </c>
      <c r="E28" s="7">
        <v>2.43</v>
      </c>
      <c r="F28" s="25">
        <v>2.78</v>
      </c>
      <c r="G28" s="25">
        <f t="shared" si="1"/>
        <v>0.17222222222222222</v>
      </c>
      <c r="H28" s="25">
        <f t="shared" si="1"/>
        <v>0.21250000000000005</v>
      </c>
      <c r="I28" s="25">
        <f t="shared" si="1"/>
        <v>0.2402777777777778</v>
      </c>
      <c r="J28" s="25">
        <f t="shared" si="1"/>
        <v>0.28055555555555556</v>
      </c>
      <c r="K28" s="25">
        <f t="shared" si="1"/>
        <v>0.3375</v>
      </c>
      <c r="L28" s="25">
        <f t="shared" si="1"/>
        <v>0.38611111111111107</v>
      </c>
      <c r="M28" s="30">
        <v>72</v>
      </c>
      <c r="N28" s="30">
        <v>4320</v>
      </c>
      <c r="O28" s="39">
        <f t="shared" si="2"/>
        <v>-1218.9920516129032</v>
      </c>
      <c r="P28" s="39">
        <f t="shared" si="3"/>
        <v>-1216.9389176470588</v>
      </c>
      <c r="Q28" s="39">
        <f t="shared" si="4"/>
        <v>-1213.8847075144508</v>
      </c>
      <c r="R28" s="39">
        <f t="shared" si="5"/>
        <v>-1207.9978930693069</v>
      </c>
      <c r="S28" s="39">
        <f t="shared" si="6"/>
        <v>-1197.8208</v>
      </c>
      <c r="T28" s="39">
        <f t="shared" si="7"/>
        <v>-1188.0635050359713</v>
      </c>
      <c r="U28" s="19"/>
    </row>
    <row r="29" spans="2:21" ht="15.75" customHeight="1">
      <c r="B29" s="25"/>
      <c r="C29" s="25"/>
      <c r="F29" s="25"/>
      <c r="G29" s="25"/>
      <c r="H29" s="25"/>
      <c r="I29" s="25"/>
      <c r="J29" s="25"/>
      <c r="K29" s="25"/>
      <c r="L29" s="25"/>
      <c r="M29" s="10"/>
      <c r="N29" s="10"/>
      <c r="O29" s="8"/>
      <c r="P29" s="8"/>
      <c r="Q29" s="8"/>
      <c r="R29" s="8"/>
      <c r="S29" s="8"/>
      <c r="T29" s="8"/>
      <c r="U29" s="12"/>
    </row>
    <row r="30" spans="2:21" ht="15.75" customHeight="1">
      <c r="B30" s="25"/>
      <c r="C30" s="25"/>
      <c r="F30" s="25"/>
      <c r="G30" s="25"/>
      <c r="H30" s="25"/>
      <c r="I30" s="25"/>
      <c r="J30" s="25"/>
      <c r="K30" s="25"/>
      <c r="L30" s="25"/>
      <c r="M30" s="10"/>
      <c r="N30" s="10"/>
      <c r="O30" s="8"/>
      <c r="P30" s="8"/>
      <c r="Q30" s="8"/>
      <c r="R30" s="8"/>
      <c r="S30" s="8"/>
      <c r="T30" s="8"/>
      <c r="U30" s="12"/>
    </row>
    <row r="32" ht="15.75" customHeight="1">
      <c r="M32" s="13"/>
    </row>
    <row r="33" spans="10:18" ht="15.75" customHeight="1">
      <c r="J33" s="23"/>
      <c r="K33" s="23"/>
      <c r="L33" s="23"/>
      <c r="M33" s="14"/>
      <c r="N33" s="15"/>
      <c r="P33" s="10"/>
      <c r="Q33" s="10"/>
      <c r="R33" s="10"/>
    </row>
    <row r="36" ht="15.75" customHeight="1">
      <c r="M36" s="1"/>
    </row>
    <row r="38" spans="13:19" ht="15.75" customHeight="1">
      <c r="M38" s="3"/>
      <c r="P38" s="5"/>
      <c r="R38" s="4"/>
      <c r="S38" s="6"/>
    </row>
    <row r="39" spans="13:18" ht="15.75" customHeight="1">
      <c r="M39" s="3"/>
      <c r="P39" s="5"/>
      <c r="R39" s="16"/>
    </row>
    <row r="40" spans="13:16" ht="15.75" customHeight="1">
      <c r="M40" s="3"/>
      <c r="P40" s="5"/>
    </row>
    <row r="41" spans="13:16" ht="15.75" customHeight="1">
      <c r="M41" s="3"/>
      <c r="P41" s="5"/>
    </row>
    <row r="43" spans="13:22" ht="15.75" customHeight="1">
      <c r="M43" s="61"/>
      <c r="N43" s="61"/>
      <c r="O43" s="62"/>
      <c r="P43" s="63"/>
      <c r="Q43" s="64"/>
      <c r="R43" s="63"/>
      <c r="S43" s="61"/>
      <c r="T43" s="65"/>
      <c r="U43" s="65"/>
      <c r="V43" s="66"/>
    </row>
    <row r="44" spans="13:22" ht="15.75" customHeight="1">
      <c r="M44" s="67"/>
      <c r="N44" s="68"/>
      <c r="O44" s="67"/>
      <c r="P44" s="67"/>
      <c r="Q44" s="69"/>
      <c r="R44" s="64"/>
      <c r="S44" s="68"/>
      <c r="T44" s="65"/>
      <c r="U44" s="65"/>
      <c r="V44" s="70"/>
    </row>
    <row r="45" spans="13:22" ht="15.75" customHeight="1">
      <c r="M45" s="71"/>
      <c r="N45" s="72"/>
      <c r="O45" s="73"/>
      <c r="P45" s="73"/>
      <c r="Q45" s="74"/>
      <c r="R45" s="75"/>
      <c r="S45" s="76"/>
      <c r="T45" s="65"/>
      <c r="U45" s="65"/>
      <c r="V45" s="77"/>
    </row>
    <row r="46" spans="13:22" ht="15.75" customHeight="1">
      <c r="M46" s="78"/>
      <c r="N46" s="72"/>
      <c r="O46" s="79"/>
      <c r="P46" s="79"/>
      <c r="Q46" s="74"/>
      <c r="R46" s="75"/>
      <c r="S46" s="80"/>
      <c r="T46" s="65"/>
      <c r="U46" s="65"/>
      <c r="V46" s="77"/>
    </row>
    <row r="47" spans="13:22" ht="15.75" customHeight="1">
      <c r="M47" s="2"/>
      <c r="N47" s="17"/>
      <c r="O47" s="22"/>
      <c r="P47" s="22"/>
      <c r="Q47" s="18"/>
      <c r="R47" s="19"/>
      <c r="S47" s="20"/>
      <c r="V47" s="21"/>
    </row>
    <row r="48" spans="13:22" ht="15.75" customHeight="1">
      <c r="M48" s="2"/>
      <c r="N48" s="17"/>
      <c r="O48" s="22"/>
      <c r="P48" s="22"/>
      <c r="Q48" s="18"/>
      <c r="R48" s="19"/>
      <c r="S48" s="20"/>
      <c r="V48" s="21"/>
    </row>
    <row r="49" spans="13:22" ht="15.75" customHeight="1">
      <c r="M49" s="2"/>
      <c r="N49" s="17"/>
      <c r="O49" s="22"/>
      <c r="P49" s="22"/>
      <c r="Q49" s="18"/>
      <c r="R49" s="19"/>
      <c r="S49" s="20"/>
      <c r="V49" s="21"/>
    </row>
    <row r="50" spans="13:22" ht="15.75" customHeight="1">
      <c r="M50" s="2"/>
      <c r="N50" s="17"/>
      <c r="O50" s="22"/>
      <c r="P50" s="22"/>
      <c r="Q50" s="18"/>
      <c r="R50" s="19"/>
      <c r="S50" s="20"/>
      <c r="V50" s="21"/>
    </row>
  </sheetData>
  <sheetProtection password="FD82" sheet="1" objects="1" scenarios="1"/>
  <printOptions/>
  <pageMargins left="0.18" right="0.01" top="1" bottom="0.56" header="0.5" footer="0.5"/>
  <pageSetup horizontalDpi="180" verticalDpi="180" orientation="portrait" paperSize="9" r:id="rId1"/>
  <headerFooter alignWithMargins="0">
    <oddHeader>&amp;C&amp;R&amp;D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 LICENCES OBTAINED UNDER</dc:creator>
  <cp:keywords/>
  <dc:description/>
  <cp:lastModifiedBy>Gareth Broderick</cp:lastModifiedBy>
  <cp:lastPrinted>2012-12-05T06:44:28Z</cp:lastPrinted>
  <dcterms:created xsi:type="dcterms:W3CDTF">2012-08-30T05:03:26Z</dcterms:created>
  <dcterms:modified xsi:type="dcterms:W3CDTF">2019-08-07T03:37:49Z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2084209357</vt:i4>
  </property>
  <property fmtid="{D5CDD505-2E9C-101B-9397-08002B2CF9AE}" pid="3" name="_EmailSubject">
    <vt:lpwstr>excel drainage files</vt:lpwstr>
  </property>
  <property fmtid="{D5CDD505-2E9C-101B-9397-08002B2CF9AE}" pid="4" name="_AuthorEmail">
    <vt:lpwstr>SRogers@vicpark.wa.gov.au</vt:lpwstr>
  </property>
  <property fmtid="{D5CDD505-2E9C-101B-9397-08002B2CF9AE}" pid="5" name="_AuthorEmailDisplayName">
    <vt:lpwstr>Stace Rogers</vt:lpwstr>
  </property>
  <property fmtid="{D5CDD505-2E9C-101B-9397-08002B2CF9AE}" pid="6" name="_ReviewingToolsShownOnce">
    <vt:lpwstr/>
  </property>
</Properties>
</file>